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PUT DATA" sheetId="2" r:id="rId1"/>
    <sheet name="OUTPUT" sheetId="4" r:id="rId2"/>
  </sheets>
  <calcPr calcId="125725"/>
</workbook>
</file>

<file path=xl/calcChain.xml><?xml version="1.0" encoding="utf-8"?>
<calcChain xmlns="http://schemas.openxmlformats.org/spreadsheetml/2006/main">
  <c r="H8" i="4"/>
  <c r="K19"/>
  <c r="G10"/>
  <c r="G11" s="1"/>
  <c r="F9"/>
  <c r="F8"/>
  <c r="G12" l="1"/>
  <c r="K17"/>
  <c r="H11"/>
  <c r="E11" s="1"/>
  <c r="H10"/>
  <c r="E10" s="1"/>
  <c r="K18"/>
  <c r="F11" l="1"/>
  <c r="G13"/>
  <c r="K16"/>
  <c r="H12"/>
  <c r="E12" s="1"/>
  <c r="F10"/>
  <c r="F12" l="1"/>
  <c r="G14"/>
  <c r="K15"/>
  <c r="H13"/>
  <c r="E13" s="1"/>
  <c r="F13" l="1"/>
  <c r="G15"/>
  <c r="K14"/>
  <c r="H14"/>
  <c r="E14" s="1"/>
  <c r="F14" l="1"/>
  <c r="G16"/>
  <c r="H15"/>
  <c r="E15" s="1"/>
  <c r="K13"/>
  <c r="G17" l="1"/>
  <c r="H16"/>
  <c r="E16" s="1"/>
  <c r="K12"/>
  <c r="F15"/>
  <c r="G18" l="1"/>
  <c r="H17"/>
  <c r="E17" s="1"/>
  <c r="K11"/>
  <c r="F16"/>
  <c r="G19" l="1"/>
  <c r="H18"/>
  <c r="E18" s="1"/>
  <c r="K10"/>
  <c r="F17"/>
  <c r="H19" l="1"/>
  <c r="E19" s="1"/>
  <c r="F19"/>
  <c r="K9"/>
  <c r="F18"/>
  <c r="E9" l="1"/>
  <c r="C9"/>
  <c r="C16" s="1"/>
  <c r="C17" l="1"/>
  <c r="D17" s="1"/>
  <c r="B17" s="1"/>
  <c r="D16"/>
  <c r="B16" s="1"/>
  <c r="B9"/>
  <c r="I9"/>
  <c r="L19" s="1"/>
  <c r="C15"/>
  <c r="D15" s="1"/>
  <c r="B15" s="1"/>
  <c r="C14"/>
  <c r="D14" s="1"/>
  <c r="B14" s="1"/>
  <c r="C11"/>
  <c r="D11" s="1"/>
  <c r="C13"/>
  <c r="C19"/>
  <c r="D19" s="1"/>
  <c r="C10"/>
  <c r="D10" s="1"/>
  <c r="C12"/>
  <c r="C18"/>
  <c r="I16" l="1"/>
  <c r="L12" s="1"/>
  <c r="D13"/>
  <c r="I13" s="1"/>
  <c r="I15"/>
  <c r="L13" s="1"/>
  <c r="D18"/>
  <c r="I18" s="1"/>
  <c r="L10" s="1"/>
  <c r="I10"/>
  <c r="L18" s="1"/>
  <c r="B10"/>
  <c r="I19"/>
  <c r="L9" s="1"/>
  <c r="I14"/>
  <c r="L14" s="1"/>
  <c r="I17"/>
  <c r="L11" s="1"/>
  <c r="I11"/>
  <c r="L17" s="1"/>
  <c r="B19"/>
  <c r="D12"/>
  <c r="B11"/>
  <c r="B13" l="1"/>
  <c r="B18"/>
  <c r="I12"/>
  <c r="L16" s="1"/>
  <c r="L15"/>
  <c r="B12"/>
</calcChain>
</file>

<file path=xl/sharedStrings.xml><?xml version="1.0" encoding="utf-8"?>
<sst xmlns="http://schemas.openxmlformats.org/spreadsheetml/2006/main" count="27" uniqueCount="25">
  <si>
    <t>CHP</t>
  </si>
  <si>
    <t>energia</t>
  </si>
  <si>
    <t xml:space="preserve">Prim. </t>
  </si>
  <si>
    <t>Electricity</t>
  </si>
  <si>
    <t>Heat</t>
  </si>
  <si>
    <t>Primary</t>
  </si>
  <si>
    <t>energy</t>
  </si>
  <si>
    <t>Total</t>
  </si>
  <si>
    <t>Separate</t>
  </si>
  <si>
    <t>Heat pump</t>
  </si>
  <si>
    <t>heat</t>
  </si>
  <si>
    <t>of CHP electricity generation</t>
  </si>
  <si>
    <t>Separate electricity generation: efficiency =</t>
  </si>
  <si>
    <t>CHP electricity used for internal process in CHP =</t>
  </si>
  <si>
    <t>1)</t>
  </si>
  <si>
    <t>2)</t>
  </si>
  <si>
    <t>3)</t>
  </si>
  <si>
    <t>1) 2,5 for solid fuel power plants and gas turbines but about 1,0 for combined cycle power plants and diesel/gas engines</t>
  </si>
  <si>
    <t>2) 85-91% for solid fuel plants but 93-98% for natural gas plants</t>
  </si>
  <si>
    <t>3) 6-10% for solid fuel plants but about 1-2% for gas fuelled plants</t>
  </si>
  <si>
    <t>Input values</t>
  </si>
  <si>
    <t>Clarifications:</t>
  </si>
  <si>
    <t>CHP: power to heat ratio =</t>
  </si>
  <si>
    <t>Heat pump: heat/power =</t>
  </si>
  <si>
    <t>Boiler efficiency of the CHP plant =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</si>
</sst>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0" borderId="0" xfId="0" applyNumberFormat="1"/>
    <xf numFmtId="0" fontId="2" fillId="0" borderId="0" xfId="0" applyFont="1"/>
    <xf numFmtId="1" fontId="2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0" fillId="4" borderId="3" xfId="0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0" fillId="4" borderId="5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7" xfId="0" applyFill="1" applyBorder="1"/>
    <xf numFmtId="9" fontId="3" fillId="4" borderId="0" xfId="1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6" fillId="0" borderId="0" xfId="0" applyFont="1"/>
    <xf numFmtId="164" fontId="4" fillId="4" borderId="2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autoTitleDeleted val="1"/>
    <c:plotArea>
      <c:layout/>
      <c:lineChart>
        <c:grouping val="standard"/>
        <c:ser>
          <c:idx val="1"/>
          <c:order val="0"/>
          <c:tx>
            <c:strRef>
              <c:f>OUTPUT!$L$7:$L$8</c:f>
              <c:strCache>
                <c:ptCount val="1"/>
                <c:pt idx="0">
                  <c:v>Prim.  energia</c:v>
                </c:pt>
              </c:strCache>
            </c:strRef>
          </c:tx>
          <c:marker>
            <c:symbol val="none"/>
          </c:marker>
          <c:cat>
            <c:numRef>
              <c:f>OUTPUT!$K$9:$K$19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OUTPUT!$L$9:$L$19</c:f>
              <c:numCache>
                <c:formatCode>0</c:formatCode>
                <c:ptCount val="11"/>
                <c:pt idx="0">
                  <c:v>207.79220779220779</c:v>
                </c:pt>
                <c:pt idx="1">
                  <c:v>202.83520923520922</c:v>
                </c:pt>
                <c:pt idx="2">
                  <c:v>197.87821067821068</c:v>
                </c:pt>
                <c:pt idx="3">
                  <c:v>192.92121212121211</c:v>
                </c:pt>
                <c:pt idx="4">
                  <c:v>187.96421356421354</c:v>
                </c:pt>
                <c:pt idx="5">
                  <c:v>183.007215007215</c:v>
                </c:pt>
                <c:pt idx="6">
                  <c:v>178.05021645021645</c:v>
                </c:pt>
                <c:pt idx="7">
                  <c:v>173.09321789321788</c:v>
                </c:pt>
                <c:pt idx="8">
                  <c:v>168.13621933621934</c:v>
                </c:pt>
                <c:pt idx="9">
                  <c:v>163.17922077922077</c:v>
                </c:pt>
                <c:pt idx="10">
                  <c:v>158.22222222222223</c:v>
                </c:pt>
              </c:numCache>
            </c:numRef>
          </c:val>
        </c:ser>
        <c:hiLowLines/>
        <c:marker val="1"/>
        <c:axId val="71353472"/>
        <c:axId val="71355776"/>
      </c:lineChart>
      <c:catAx>
        <c:axId val="7135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fi-FI" sz="1400" baseline="0"/>
                  <a:t>CHP heat</a:t>
                </a:r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fi-FI"/>
          </a:p>
        </c:txPr>
        <c:crossAx val="71355776"/>
        <c:crosses val="autoZero"/>
        <c:auto val="1"/>
        <c:lblAlgn val="ctr"/>
        <c:lblOffset val="100"/>
      </c:catAx>
      <c:valAx>
        <c:axId val="71355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Primary energy</a:t>
                </a:r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 sz="1200" b="1" i="0" baseline="0"/>
            </a:pPr>
            <a:endParaRPr lang="fi-FI"/>
          </a:p>
        </c:txPr>
        <c:crossAx val="71353472"/>
        <c:crosses val="autoZero"/>
        <c:crossBetween val="between"/>
      </c:valAx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4</xdr:row>
      <xdr:rowOff>123825</xdr:rowOff>
    </xdr:from>
    <xdr:to>
      <xdr:col>19</xdr:col>
      <xdr:colOff>561975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6:L17"/>
  <sheetViews>
    <sheetView showGridLines="0" tabSelected="1" workbookViewId="0">
      <selection activeCell="E5" sqref="E5"/>
    </sheetView>
  </sheetViews>
  <sheetFormatPr defaultRowHeight="15"/>
  <cols>
    <col min="5" max="5" width="25.85546875" customWidth="1"/>
    <col min="10" max="10" width="5.42578125" customWidth="1"/>
    <col min="12" max="12" width="2.85546875" customWidth="1"/>
  </cols>
  <sheetData>
    <row r="6" spans="2:12" ht="21">
      <c r="B6" s="38" t="s">
        <v>20</v>
      </c>
    </row>
    <row r="8" spans="2:12" ht="18.75">
      <c r="B8" s="21" t="s">
        <v>22</v>
      </c>
      <c r="C8" s="22"/>
      <c r="D8" s="22"/>
      <c r="E8" s="22"/>
      <c r="F8" s="39">
        <v>2.5</v>
      </c>
      <c r="G8" s="29"/>
      <c r="H8" s="22"/>
      <c r="I8" s="22"/>
      <c r="J8" s="29"/>
      <c r="K8" s="43" t="s">
        <v>14</v>
      </c>
      <c r="L8" s="23"/>
    </row>
    <row r="9" spans="2:12" ht="18.75">
      <c r="B9" s="24" t="s">
        <v>23</v>
      </c>
      <c r="C9" s="25"/>
      <c r="D9" s="25"/>
      <c r="E9" s="25"/>
      <c r="F9" s="40">
        <v>3.5</v>
      </c>
      <c r="G9" s="25"/>
      <c r="H9" s="25"/>
      <c r="I9" s="25"/>
      <c r="J9" s="30"/>
      <c r="K9" s="26"/>
      <c r="L9" s="27"/>
    </row>
    <row r="10" spans="2:12" ht="18.75">
      <c r="B10" s="24" t="s">
        <v>24</v>
      </c>
      <c r="C10" s="25"/>
      <c r="D10" s="25"/>
      <c r="E10" s="25"/>
      <c r="F10" s="41">
        <v>0.9</v>
      </c>
      <c r="G10" s="25"/>
      <c r="H10" s="25"/>
      <c r="I10" s="25"/>
      <c r="J10" s="30"/>
      <c r="K10" s="26" t="s">
        <v>15</v>
      </c>
      <c r="L10" s="27"/>
    </row>
    <row r="11" spans="2:12" ht="18.75">
      <c r="B11" s="24" t="s">
        <v>13</v>
      </c>
      <c r="C11" s="25"/>
      <c r="D11" s="25"/>
      <c r="E11" s="25"/>
      <c r="F11" s="41">
        <v>0.06</v>
      </c>
      <c r="G11" s="25" t="s">
        <v>11</v>
      </c>
      <c r="H11" s="25"/>
      <c r="I11" s="25"/>
      <c r="J11" s="30"/>
      <c r="K11" s="26" t="s">
        <v>16</v>
      </c>
      <c r="L11" s="27"/>
    </row>
    <row r="12" spans="2:12" ht="18.75">
      <c r="B12" s="24" t="s">
        <v>12</v>
      </c>
      <c r="C12" s="25"/>
      <c r="D12" s="25"/>
      <c r="E12" s="25"/>
      <c r="F12" s="42">
        <v>0.33</v>
      </c>
      <c r="G12" s="25"/>
      <c r="H12" s="25"/>
      <c r="I12" s="25"/>
      <c r="J12" s="30"/>
      <c r="K12" s="25"/>
      <c r="L12" s="27"/>
    </row>
    <row r="13" spans="2:12" ht="18.75">
      <c r="B13" s="24"/>
      <c r="C13" s="25"/>
      <c r="D13" s="25"/>
      <c r="E13" s="25"/>
      <c r="F13" s="33"/>
      <c r="G13" s="25"/>
      <c r="H13" s="25"/>
      <c r="I13" s="25"/>
      <c r="J13" s="30"/>
      <c r="K13" s="25"/>
      <c r="L13" s="27"/>
    </row>
    <row r="14" spans="2:12">
      <c r="B14" s="31" t="s">
        <v>21</v>
      </c>
      <c r="C14" s="30"/>
      <c r="D14" s="30"/>
      <c r="E14" s="30"/>
      <c r="F14" s="30"/>
      <c r="G14" s="30"/>
      <c r="H14" s="30"/>
      <c r="I14" s="30"/>
      <c r="J14" s="30"/>
      <c r="K14" s="30"/>
      <c r="L14" s="27"/>
    </row>
    <row r="15" spans="2:12">
      <c r="B15" s="34" t="s">
        <v>17</v>
      </c>
      <c r="C15" s="35"/>
      <c r="D15" s="35"/>
      <c r="E15" s="35"/>
      <c r="F15" s="35"/>
      <c r="G15" s="35"/>
      <c r="H15" s="35"/>
      <c r="I15" s="35"/>
      <c r="J15" s="35"/>
      <c r="K15" s="30"/>
      <c r="L15" s="27"/>
    </row>
    <row r="16" spans="2:12">
      <c r="B16" s="34" t="s">
        <v>18</v>
      </c>
      <c r="C16" s="35"/>
      <c r="D16" s="35"/>
      <c r="E16" s="35"/>
      <c r="F16" s="35"/>
      <c r="G16" s="35"/>
      <c r="H16" s="35"/>
      <c r="I16" s="35"/>
      <c r="J16" s="35"/>
      <c r="K16" s="30"/>
      <c r="L16" s="27"/>
    </row>
    <row r="17" spans="2:12">
      <c r="B17" s="36" t="s">
        <v>19</v>
      </c>
      <c r="C17" s="37"/>
      <c r="D17" s="37"/>
      <c r="E17" s="37"/>
      <c r="F17" s="37"/>
      <c r="G17" s="37"/>
      <c r="H17" s="37"/>
      <c r="I17" s="37"/>
      <c r="J17" s="37"/>
      <c r="K17" s="32"/>
      <c r="L17" s="2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7:L33"/>
  <sheetViews>
    <sheetView showGridLines="0" topLeftCell="I5" zoomScale="140" zoomScaleNormal="140" workbookViewId="0">
      <selection activeCell="U5" sqref="U5"/>
    </sheetView>
  </sheetViews>
  <sheetFormatPr defaultRowHeight="15"/>
  <cols>
    <col min="4" max="4" width="11.140625" customWidth="1"/>
    <col min="5" max="5" width="15.7109375" customWidth="1"/>
    <col min="8" max="8" width="13.28515625" customWidth="1"/>
    <col min="9" max="9" width="13.5703125" customWidth="1"/>
  </cols>
  <sheetData>
    <row r="7" spans="2:12" ht="18.75">
      <c r="B7" s="17" t="s">
        <v>3</v>
      </c>
      <c r="C7" s="18"/>
      <c r="D7" s="18"/>
      <c r="E7" s="19"/>
      <c r="F7" s="17" t="s">
        <v>4</v>
      </c>
      <c r="G7" s="18"/>
      <c r="H7" s="19"/>
      <c r="I7" s="12" t="s">
        <v>5</v>
      </c>
      <c r="K7" t="s">
        <v>0</v>
      </c>
      <c r="L7" t="s">
        <v>2</v>
      </c>
    </row>
    <row r="8" spans="2:12" ht="18.75">
      <c r="B8" s="13" t="s">
        <v>7</v>
      </c>
      <c r="C8" s="14" t="s">
        <v>0</v>
      </c>
      <c r="D8" s="14" t="s">
        <v>8</v>
      </c>
      <c r="E8" s="15" t="s">
        <v>9</v>
      </c>
      <c r="F8" s="13" t="str">
        <f>+B8</f>
        <v>Total</v>
      </c>
      <c r="G8" s="14" t="s">
        <v>0</v>
      </c>
      <c r="H8" s="15" t="str">
        <f>+E8</f>
        <v>Heat pump</v>
      </c>
      <c r="I8" s="15" t="s">
        <v>6</v>
      </c>
      <c r="K8" s="3" t="s">
        <v>10</v>
      </c>
      <c r="L8" s="3" t="s">
        <v>1</v>
      </c>
    </row>
    <row r="9" spans="2:12" ht="21" customHeight="1">
      <c r="B9" s="7">
        <f>+C9+D9+E9</f>
        <v>40</v>
      </c>
      <c r="C9" s="20">
        <f>+G9/'INPUT DATA'!$F$8</f>
        <v>40</v>
      </c>
      <c r="D9" s="2">
        <v>0</v>
      </c>
      <c r="E9" s="6">
        <f>+H9/'INPUT DATA'!$F$9</f>
        <v>0</v>
      </c>
      <c r="F9" s="7">
        <f>+G9+H9</f>
        <v>100</v>
      </c>
      <c r="G9" s="16">
        <v>100</v>
      </c>
      <c r="H9" s="1">
        <v>0</v>
      </c>
      <c r="I9" s="6">
        <f>+(C9*(1+'INPUT DATA'!$F$11)+G9)/'INPUT DATA'!$F$10+(D9+E9)/'INPUT DATA'!$F$12</f>
        <v>158.22222222222223</v>
      </c>
      <c r="K9">
        <f>+G19</f>
        <v>0</v>
      </c>
      <c r="L9" s="4">
        <f>+I19</f>
        <v>207.79220779220779</v>
      </c>
    </row>
    <row r="10" spans="2:12" ht="15.75">
      <c r="B10" s="7">
        <f>+C10+D10+E10</f>
        <v>42.857142857142854</v>
      </c>
      <c r="C10" s="2">
        <f>+G10*$C$9/$G$9</f>
        <v>36</v>
      </c>
      <c r="D10" s="2">
        <f>+$C$9-C10</f>
        <v>4</v>
      </c>
      <c r="E10" s="6">
        <f>+H10/'INPUT DATA'!$F$9</f>
        <v>2.8571428571428572</v>
      </c>
      <c r="F10" s="7">
        <f t="shared" ref="F10:F19" si="0">+G10+H10</f>
        <v>100</v>
      </c>
      <c r="G10" s="2">
        <f>+G9-10</f>
        <v>90</v>
      </c>
      <c r="H10" s="1">
        <f>+$G$9-G10</f>
        <v>10</v>
      </c>
      <c r="I10" s="6">
        <f>+(C10*(1+'INPUT DATA'!$F$11)+G10)/'INPUT DATA'!$F$10+(D10+E10)/'INPUT DATA'!$F$12</f>
        <v>163.17922077922077</v>
      </c>
      <c r="K10">
        <f>+G18</f>
        <v>10</v>
      </c>
      <c r="L10" s="4">
        <f>+I18</f>
        <v>202.83520923520922</v>
      </c>
    </row>
    <row r="11" spans="2:12" ht="15.75">
      <c r="B11" s="7">
        <f t="shared" ref="B11:B19" si="1">+C11+D11+E11</f>
        <v>45.714285714285715</v>
      </c>
      <c r="C11" s="2">
        <f t="shared" ref="C11:C19" si="2">+G11*$C$9/$G$9</f>
        <v>32</v>
      </c>
      <c r="D11" s="2">
        <f t="shared" ref="D11:D19" si="3">+$C$9-C11</f>
        <v>8</v>
      </c>
      <c r="E11" s="6">
        <f>+H11/'INPUT DATA'!$F$9</f>
        <v>5.7142857142857144</v>
      </c>
      <c r="F11" s="7">
        <f t="shared" si="0"/>
        <v>100</v>
      </c>
      <c r="G11" s="2">
        <f t="shared" ref="G11:G18" si="4">+G10-10</f>
        <v>80</v>
      </c>
      <c r="H11" s="1">
        <f t="shared" ref="H11:H19" si="5">+$G$9-G11</f>
        <v>20</v>
      </c>
      <c r="I11" s="6">
        <f>+(C11*(1+'INPUT DATA'!$F$11)+G11)/'INPUT DATA'!$F$10+(D11+E11)/'INPUT DATA'!$F$12</f>
        <v>168.13621933621934</v>
      </c>
      <c r="K11">
        <f>+G17</f>
        <v>20</v>
      </c>
      <c r="L11" s="4">
        <f>+I17</f>
        <v>197.87821067821068</v>
      </c>
    </row>
    <row r="12" spans="2:12" ht="15.75">
      <c r="B12" s="7">
        <f t="shared" si="1"/>
        <v>48.571428571428569</v>
      </c>
      <c r="C12" s="2">
        <f t="shared" si="2"/>
        <v>28</v>
      </c>
      <c r="D12" s="2">
        <f t="shared" si="3"/>
        <v>12</v>
      </c>
      <c r="E12" s="6">
        <f>+H12/'INPUT DATA'!$F$9</f>
        <v>8.5714285714285712</v>
      </c>
      <c r="F12" s="7">
        <f t="shared" si="0"/>
        <v>100</v>
      </c>
      <c r="G12" s="2">
        <f t="shared" si="4"/>
        <v>70</v>
      </c>
      <c r="H12" s="1">
        <f t="shared" si="5"/>
        <v>30</v>
      </c>
      <c r="I12" s="6">
        <f>+(C12*(1+'INPUT DATA'!$F$11)+G12)/'INPUT DATA'!$F$10+(D12+E12)/'INPUT DATA'!$F$12</f>
        <v>173.09321789321788</v>
      </c>
      <c r="K12">
        <f>+G16</f>
        <v>30</v>
      </c>
      <c r="L12" s="4">
        <f>+I16</f>
        <v>192.92121212121211</v>
      </c>
    </row>
    <row r="13" spans="2:12" ht="15.75">
      <c r="B13" s="7">
        <f t="shared" si="1"/>
        <v>51.428571428571431</v>
      </c>
      <c r="C13" s="2">
        <f t="shared" si="2"/>
        <v>24</v>
      </c>
      <c r="D13" s="2">
        <f t="shared" si="3"/>
        <v>16</v>
      </c>
      <c r="E13" s="6">
        <f>+H13/'INPUT DATA'!$F$9</f>
        <v>11.428571428571429</v>
      </c>
      <c r="F13" s="7">
        <f t="shared" si="0"/>
        <v>100</v>
      </c>
      <c r="G13" s="2">
        <f t="shared" si="4"/>
        <v>60</v>
      </c>
      <c r="H13" s="1">
        <f t="shared" si="5"/>
        <v>40</v>
      </c>
      <c r="I13" s="6">
        <f>+(C13*(1+'INPUT DATA'!$F$11)+G13)/'INPUT DATA'!$F$10+(D13+E13)/'INPUT DATA'!$F$12</f>
        <v>178.05021645021645</v>
      </c>
      <c r="K13">
        <f>+G15</f>
        <v>40</v>
      </c>
      <c r="L13" s="4">
        <f>+I15</f>
        <v>187.96421356421354</v>
      </c>
    </row>
    <row r="14" spans="2:12" ht="15.75">
      <c r="B14" s="7">
        <f t="shared" si="1"/>
        <v>54.285714285714285</v>
      </c>
      <c r="C14" s="2">
        <f t="shared" si="2"/>
        <v>20</v>
      </c>
      <c r="D14" s="2">
        <f t="shared" si="3"/>
        <v>20</v>
      </c>
      <c r="E14" s="6">
        <f>+H14/'INPUT DATA'!$F$9</f>
        <v>14.285714285714286</v>
      </c>
      <c r="F14" s="7">
        <f t="shared" si="0"/>
        <v>100</v>
      </c>
      <c r="G14" s="2">
        <f t="shared" si="4"/>
        <v>50</v>
      </c>
      <c r="H14" s="1">
        <f t="shared" si="5"/>
        <v>50</v>
      </c>
      <c r="I14" s="6">
        <f>+(C14*(1+'INPUT DATA'!$F$11)+G14)/'INPUT DATA'!$F$10+(D14+E14)/'INPUT DATA'!$F$12</f>
        <v>183.007215007215</v>
      </c>
      <c r="K14">
        <f>+G14</f>
        <v>50</v>
      </c>
      <c r="L14" s="4">
        <f>+I14</f>
        <v>183.007215007215</v>
      </c>
    </row>
    <row r="15" spans="2:12" ht="15.75">
      <c r="B15" s="7">
        <f t="shared" si="1"/>
        <v>57.142857142857139</v>
      </c>
      <c r="C15" s="2">
        <f t="shared" si="2"/>
        <v>16</v>
      </c>
      <c r="D15" s="2">
        <f t="shared" si="3"/>
        <v>24</v>
      </c>
      <c r="E15" s="6">
        <f>+H15/'INPUT DATA'!$F$9</f>
        <v>17.142857142857142</v>
      </c>
      <c r="F15" s="7">
        <f t="shared" si="0"/>
        <v>100</v>
      </c>
      <c r="G15" s="2">
        <f t="shared" si="4"/>
        <v>40</v>
      </c>
      <c r="H15" s="1">
        <f t="shared" si="5"/>
        <v>60</v>
      </c>
      <c r="I15" s="6">
        <f>+(C15*(1+'INPUT DATA'!$F$11)+G15)/'INPUT DATA'!$F$10+(D15+E15)/'INPUT DATA'!$F$12</f>
        <v>187.96421356421354</v>
      </c>
      <c r="K15">
        <f>+G13</f>
        <v>60</v>
      </c>
      <c r="L15" s="4">
        <f>+I13</f>
        <v>178.05021645021645</v>
      </c>
    </row>
    <row r="16" spans="2:12" ht="15.75">
      <c r="B16" s="7">
        <f t="shared" si="1"/>
        <v>60</v>
      </c>
      <c r="C16" s="2">
        <f t="shared" si="2"/>
        <v>12</v>
      </c>
      <c r="D16" s="2">
        <f t="shared" si="3"/>
        <v>28</v>
      </c>
      <c r="E16" s="6">
        <f>+H16/'INPUT DATA'!$F$9</f>
        <v>20</v>
      </c>
      <c r="F16" s="7">
        <f t="shared" si="0"/>
        <v>100</v>
      </c>
      <c r="G16" s="2">
        <f t="shared" si="4"/>
        <v>30</v>
      </c>
      <c r="H16" s="1">
        <f t="shared" si="5"/>
        <v>70</v>
      </c>
      <c r="I16" s="6">
        <f>+(C16*(1+'INPUT DATA'!$F$11)+G16)/'INPUT DATA'!$F$10+(D16+E16)/'INPUT DATA'!$F$12</f>
        <v>192.92121212121211</v>
      </c>
      <c r="K16">
        <f>+G12</f>
        <v>70</v>
      </c>
      <c r="L16" s="4">
        <f>+I12</f>
        <v>173.09321789321788</v>
      </c>
    </row>
    <row r="17" spans="2:12" ht="15.75">
      <c r="B17" s="7">
        <f t="shared" si="1"/>
        <v>62.857142857142861</v>
      </c>
      <c r="C17" s="2">
        <f t="shared" si="2"/>
        <v>8</v>
      </c>
      <c r="D17" s="2">
        <f t="shared" si="3"/>
        <v>32</v>
      </c>
      <c r="E17" s="6">
        <f>+H17/'INPUT DATA'!$F$9</f>
        <v>22.857142857142858</v>
      </c>
      <c r="F17" s="7">
        <f t="shared" si="0"/>
        <v>100</v>
      </c>
      <c r="G17" s="2">
        <f t="shared" si="4"/>
        <v>20</v>
      </c>
      <c r="H17" s="1">
        <f t="shared" si="5"/>
        <v>80</v>
      </c>
      <c r="I17" s="6">
        <f>+(C17*(1+'INPUT DATA'!$F$11)+G17)/'INPUT DATA'!$F$10+(D17+E17)/'INPUT DATA'!$F$12</f>
        <v>197.87821067821068</v>
      </c>
      <c r="K17">
        <f>+G11</f>
        <v>80</v>
      </c>
      <c r="L17" s="4">
        <f>+I11</f>
        <v>168.13621933621934</v>
      </c>
    </row>
    <row r="18" spans="2:12" ht="15.75">
      <c r="B18" s="7">
        <f t="shared" si="1"/>
        <v>65.714285714285722</v>
      </c>
      <c r="C18" s="2">
        <f t="shared" si="2"/>
        <v>4</v>
      </c>
      <c r="D18" s="2">
        <f t="shared" si="3"/>
        <v>36</v>
      </c>
      <c r="E18" s="6">
        <f>+H18/'INPUT DATA'!$F$9</f>
        <v>25.714285714285715</v>
      </c>
      <c r="F18" s="7">
        <f t="shared" si="0"/>
        <v>100</v>
      </c>
      <c r="G18" s="2">
        <f t="shared" si="4"/>
        <v>10</v>
      </c>
      <c r="H18" s="1">
        <f t="shared" si="5"/>
        <v>90</v>
      </c>
      <c r="I18" s="6">
        <f>+(C18*(1+'INPUT DATA'!$F$11)+G18)/'INPUT DATA'!$F$10+(D18+E18)/'INPUT DATA'!$F$12</f>
        <v>202.83520923520922</v>
      </c>
      <c r="K18">
        <f>+G10</f>
        <v>90</v>
      </c>
      <c r="L18" s="4">
        <f>+I10</f>
        <v>163.17922077922077</v>
      </c>
    </row>
    <row r="19" spans="2:12" ht="15.75">
      <c r="B19" s="8">
        <f t="shared" si="1"/>
        <v>68.571428571428569</v>
      </c>
      <c r="C19" s="9">
        <f t="shared" si="2"/>
        <v>0</v>
      </c>
      <c r="D19" s="9">
        <f t="shared" si="3"/>
        <v>40</v>
      </c>
      <c r="E19" s="10">
        <f>+H19/'INPUT DATA'!$F$9</f>
        <v>28.571428571428573</v>
      </c>
      <c r="F19" s="8">
        <f t="shared" si="0"/>
        <v>100</v>
      </c>
      <c r="G19" s="9">
        <f>+G18-10</f>
        <v>0</v>
      </c>
      <c r="H19" s="11">
        <f t="shared" si="5"/>
        <v>100</v>
      </c>
      <c r="I19" s="10">
        <f>+(C19*(1+'INPUT DATA'!$F$11)+G19)/'INPUT DATA'!$F$10+(D19+E19)/'INPUT DATA'!$F$12</f>
        <v>207.79220779220779</v>
      </c>
      <c r="K19">
        <f>+G9</f>
        <v>100</v>
      </c>
      <c r="L19" s="4">
        <f>+I9</f>
        <v>158.22222222222223</v>
      </c>
    </row>
    <row r="33" spans="2:2" ht="15.75">
      <c r="B33" s="5"/>
    </row>
  </sheetData>
  <mergeCells count="2">
    <mergeCell ref="B7:E7"/>
    <mergeCell ref="F7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DATA</vt:lpstr>
      <vt:lpstr>OUTPUT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Nuorkivi</dc:creator>
  <cp:lastModifiedBy>Nuorkivi</cp:lastModifiedBy>
  <dcterms:created xsi:type="dcterms:W3CDTF">2011-01-23T16:47:03Z</dcterms:created>
  <dcterms:modified xsi:type="dcterms:W3CDTF">2013-02-08T05:14:00Z</dcterms:modified>
</cp:coreProperties>
</file>